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kh\Dropbox\dokumenter\"/>
    </mc:Choice>
  </mc:AlternateContent>
  <bookViews>
    <workbookView xWindow="480" yWindow="60" windowWidth="18195" windowHeight="8505"/>
  </bookViews>
  <sheets>
    <sheet name="Resume" sheetId="2" r:id="rId1"/>
    <sheet name="Beregninger" sheetId="1" r:id="rId2"/>
  </sheets>
  <calcPr calcId="162913"/>
</workbook>
</file>

<file path=xl/calcChain.xml><?xml version="1.0" encoding="utf-8"?>
<calcChain xmlns="http://schemas.openxmlformats.org/spreadsheetml/2006/main">
  <c r="A19" i="2" l="1"/>
  <c r="B3" i="1"/>
  <c r="A3" i="1"/>
  <c r="B2" i="1" l="1"/>
  <c r="B1" i="1"/>
  <c r="A10" i="1"/>
  <c r="A11" i="1"/>
  <c r="A12" i="1"/>
  <c r="A13" i="1"/>
  <c r="A14" i="1"/>
  <c r="A15" i="1"/>
  <c r="A16" i="1"/>
  <c r="A17" i="1"/>
  <c r="A18" i="1"/>
  <c r="A9" i="1"/>
  <c r="B10" i="1"/>
  <c r="B11" i="1"/>
  <c r="B12" i="1"/>
  <c r="B13" i="1"/>
  <c r="B14" i="1"/>
  <c r="D14" i="1" s="1"/>
  <c r="F14" i="1" s="1"/>
  <c r="B15" i="1"/>
  <c r="D15" i="1" s="1"/>
  <c r="B16" i="1"/>
  <c r="B17" i="1"/>
  <c r="E17" i="1" s="1"/>
  <c r="D17" i="2" s="1"/>
  <c r="B18" i="1"/>
  <c r="D18" i="1" s="1"/>
  <c r="B9" i="1"/>
  <c r="C18" i="2"/>
  <c r="C17" i="2"/>
  <c r="C16" i="2"/>
  <c r="C15" i="2"/>
  <c r="C14" i="2"/>
  <c r="C13" i="2"/>
  <c r="C12" i="2"/>
  <c r="C11" i="2"/>
  <c r="C10" i="2"/>
  <c r="C9" i="2"/>
  <c r="D9" i="1" l="1"/>
  <c r="F9" i="1" s="1"/>
  <c r="D10" i="1"/>
  <c r="F10" i="1" s="1"/>
  <c r="D17" i="1"/>
  <c r="F17" i="1" s="1"/>
  <c r="E15" i="1"/>
  <c r="D15" i="2" s="1"/>
  <c r="C15" i="1"/>
  <c r="E13" i="1"/>
  <c r="D13" i="2" s="1"/>
  <c r="C13" i="1"/>
  <c r="D13" i="1"/>
  <c r="F13" i="1" s="1"/>
  <c r="C12" i="1"/>
  <c r="E12" i="1"/>
  <c r="D12" i="2" s="1"/>
  <c r="E10" i="1"/>
  <c r="D10" i="2" s="1"/>
  <c r="B5" i="1"/>
  <c r="B19" i="1" s="1"/>
  <c r="E14" i="1"/>
  <c r="D14" i="2" s="1"/>
  <c r="E16" i="1"/>
  <c r="D16" i="2" s="1"/>
  <c r="E11" i="1"/>
  <c r="D11" i="2" s="1"/>
  <c r="E9" i="1"/>
  <c r="D9" i="2" s="1"/>
  <c r="E18" i="1"/>
  <c r="D18" i="2" s="1"/>
  <c r="D12" i="1"/>
  <c r="F12" i="1" s="1"/>
  <c r="C10" i="1"/>
  <c r="C14" i="1"/>
  <c r="C17" i="1"/>
  <c r="F18" i="1"/>
  <c r="D16" i="1"/>
  <c r="F16" i="1" s="1"/>
  <c r="C16" i="1"/>
  <c r="C9" i="1"/>
  <c r="C11" i="1"/>
  <c r="D11" i="1"/>
  <c r="F11" i="1" s="1"/>
  <c r="C18" i="1"/>
  <c r="F15" i="1"/>
  <c r="B6" i="1" l="1"/>
  <c r="B6" i="2" s="1"/>
  <c r="B5" i="2"/>
  <c r="B4" i="1"/>
  <c r="D19" i="1" l="1"/>
  <c r="A21" i="2" s="1"/>
  <c r="A20" i="2" s="1"/>
  <c r="G9" i="1"/>
  <c r="H9" i="1" s="1"/>
  <c r="I9" i="1" s="1"/>
  <c r="B4" i="2"/>
  <c r="G10" i="1"/>
  <c r="H10" i="1" s="1"/>
  <c r="I10" i="1" s="1"/>
  <c r="G13" i="1"/>
  <c r="H13" i="1" s="1"/>
  <c r="I13" i="1" s="1"/>
  <c r="G11" i="1"/>
  <c r="H11" i="1" s="1"/>
  <c r="I11" i="1" s="1"/>
  <c r="G15" i="1"/>
  <c r="H15" i="1" s="1"/>
  <c r="I15" i="1" s="1"/>
  <c r="G12" i="1"/>
  <c r="H12" i="1" s="1"/>
  <c r="I12" i="1" s="1"/>
  <c r="G14" i="1"/>
  <c r="H14" i="1" s="1"/>
  <c r="I14" i="1" s="1"/>
  <c r="G17" i="1"/>
  <c r="H17" i="1" s="1"/>
  <c r="I17" i="1" s="1"/>
  <c r="G18" i="1"/>
  <c r="H18" i="1" s="1"/>
  <c r="I18" i="1" s="1"/>
  <c r="G16" i="1"/>
  <c r="H16" i="1" s="1"/>
  <c r="I16" i="1" s="1"/>
  <c r="I19" i="1" l="1"/>
  <c r="J10" i="1"/>
  <c r="J17" i="1"/>
  <c r="J11" i="1"/>
  <c r="J9" i="1"/>
  <c r="J14" i="1"/>
  <c r="J13" i="1"/>
  <c r="J16" i="1"/>
  <c r="J12" i="1"/>
  <c r="J18" i="1"/>
  <c r="J15" i="1"/>
  <c r="K12" i="1" l="1"/>
  <c r="M12" i="1" s="1"/>
  <c r="K10" i="1"/>
  <c r="M10" i="1" s="1"/>
  <c r="K9" i="1"/>
  <c r="K16" i="1"/>
  <c r="M16" i="1" s="1"/>
  <c r="K11" i="1"/>
  <c r="K15" i="1"/>
  <c r="M15" i="1" s="1"/>
  <c r="K17" i="1"/>
  <c r="M17" i="1" s="1"/>
  <c r="K13" i="1"/>
  <c r="M13" i="1" s="1"/>
  <c r="K14" i="1"/>
  <c r="K18" i="1"/>
  <c r="L12" i="1" l="1"/>
  <c r="M9" i="1"/>
  <c r="L10" i="1"/>
  <c r="L17" i="1"/>
  <c r="L9" i="1"/>
  <c r="L13" i="1"/>
  <c r="P13" i="1"/>
  <c r="Q13" i="1" s="1"/>
  <c r="P17" i="1"/>
  <c r="Q17" i="1" s="1"/>
  <c r="P15" i="1"/>
  <c r="Q15" i="1" s="1"/>
  <c r="P10" i="1"/>
  <c r="Q10" i="1" s="1"/>
  <c r="L15" i="1"/>
  <c r="L11" i="1"/>
  <c r="M11" i="1"/>
  <c r="L16" i="1"/>
  <c r="L14" i="1"/>
  <c r="M14" i="1"/>
  <c r="L18" i="1"/>
  <c r="M18" i="1"/>
  <c r="N17" i="1" l="1"/>
  <c r="O17" i="1" s="1"/>
  <c r="P16" i="1"/>
  <c r="Q16" i="1" s="1"/>
  <c r="P9" i="1"/>
  <c r="N10" i="1"/>
  <c r="O10" i="1" s="1"/>
  <c r="P12" i="1"/>
  <c r="Q12" i="1" s="1"/>
  <c r="L19" i="1"/>
  <c r="P14" i="1"/>
  <c r="Q14" i="1" s="1"/>
  <c r="N14" i="1"/>
  <c r="O14" i="1" s="1"/>
  <c r="N16" i="1"/>
  <c r="O16" i="1" s="1"/>
  <c r="N9" i="1"/>
  <c r="N15" i="1"/>
  <c r="O15" i="1" s="1"/>
  <c r="N18" i="1"/>
  <c r="O18" i="1" s="1"/>
  <c r="P18" i="1"/>
  <c r="Q18" i="1" s="1"/>
  <c r="P11" i="1"/>
  <c r="Q11" i="1" s="1"/>
  <c r="N11" i="1"/>
  <c r="O11" i="1" s="1"/>
  <c r="N12" i="1"/>
  <c r="O12" i="1" s="1"/>
  <c r="N13" i="1"/>
  <c r="O13" i="1" s="1"/>
  <c r="O9" i="1" l="1"/>
  <c r="O19" i="1" s="1"/>
  <c r="S9" i="1" s="1"/>
  <c r="Q9" i="1"/>
  <c r="Q19" i="1" s="1"/>
  <c r="E9" i="2" l="1"/>
  <c r="S18" i="1"/>
  <c r="E18" i="2" s="1"/>
  <c r="S13" i="1"/>
  <c r="E13" i="2" s="1"/>
  <c r="S12" i="1"/>
  <c r="E12" i="2" s="1"/>
  <c r="S15" i="1"/>
  <c r="E15" i="2" s="1"/>
  <c r="S11" i="1"/>
  <c r="E11" i="2" s="1"/>
  <c r="S14" i="1"/>
  <c r="E14" i="2" s="1"/>
  <c r="S17" i="1"/>
  <c r="E17" i="2" s="1"/>
  <c r="S10" i="1"/>
  <c r="E10" i="2" s="1"/>
  <c r="S16" i="1"/>
  <c r="E16" i="2" s="1"/>
</calcChain>
</file>

<file path=xl/sharedStrings.xml><?xml version="1.0" encoding="utf-8"?>
<sst xmlns="http://schemas.openxmlformats.org/spreadsheetml/2006/main" count="32" uniqueCount="21">
  <si>
    <t>Navne:</t>
  </si>
  <si>
    <t>Antal spillere:</t>
  </si>
  <si>
    <t>Indskud:</t>
  </si>
  <si>
    <t>Antal gevinster:</t>
  </si>
  <si>
    <t>Antal jetoner:</t>
  </si>
  <si>
    <t>Jetoner</t>
  </si>
  <si>
    <t>Placering</t>
  </si>
  <si>
    <t>Gevinst</t>
  </si>
  <si>
    <t>Afvigelse</t>
  </si>
  <si>
    <t>Pulje:</t>
  </si>
  <si>
    <t>Jeton afhængig gevinst</t>
  </si>
  <si>
    <t>Fast gevinst</t>
  </si>
  <si>
    <t>Samlet gevinst</t>
  </si>
  <si>
    <t>Rettelse</t>
  </si>
  <si>
    <t>Procent</t>
  </si>
  <si>
    <t>Afrund til:</t>
  </si>
  <si>
    <t>Gevinst efter krav 1</t>
  </si>
  <si>
    <t>Gevist efter krav 2</t>
  </si>
  <si>
    <t>Gevinst efter krav 3</t>
  </si>
  <si>
    <t>Gevinst efter krav 4</t>
  </si>
  <si>
    <t>Endelig gevisnt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</si>
</sst>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kr.&quot;_-;\-* #,##0.00\ &quot;kr.&quot;_-;_-* &quot;-&quot;??\ &quot;kr.&quot;_-;_-@_-"/>
    <numFmt numFmtId="164" formatCode="_ &quot;kr.&quot;\ * #,##0.00_ ;_ &quot;kr.&quot;\ * \-#,##0.00_ ;_ &quot;kr.&quot;\ * &quot;-&quot;??_ ;_ @_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4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164" fontId="0" fillId="0" borderId="0" xfId="1" applyFont="1"/>
    <xf numFmtId="164" fontId="0" fillId="0" borderId="0" xfId="0" applyNumberFormat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0" xfId="0" applyFont="1"/>
    <xf numFmtId="164" fontId="4" fillId="0" borderId="0" xfId="0" applyNumberFormat="1" applyFont="1"/>
    <xf numFmtId="0" fontId="3" fillId="0" borderId="6" xfId="0" applyFont="1" applyBorder="1" applyAlignment="1">
      <alignment horizontal="center"/>
    </xf>
    <xf numFmtId="164" fontId="0" fillId="2" borderId="2" xfId="1" applyFon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9" fontId="0" fillId="0" borderId="7" xfId="0" applyNumberFormat="1" applyBorder="1" applyAlignment="1">
      <alignment horizontal="center"/>
    </xf>
    <xf numFmtId="164" fontId="0" fillId="0" borderId="7" xfId="1" applyFont="1" applyBorder="1" applyAlignment="1">
      <alignment horizontal="center"/>
    </xf>
    <xf numFmtId="9" fontId="0" fillId="0" borderId="8" xfId="0" applyNumberFormat="1" applyBorder="1" applyAlignment="1">
      <alignment horizontal="center"/>
    </xf>
    <xf numFmtId="3" fontId="0" fillId="2" borderId="4" xfId="0" applyNumberFormat="1" applyFill="1" applyBorder="1" applyAlignment="1" applyProtection="1">
      <alignment horizontal="center"/>
      <protection locked="0"/>
    </xf>
    <xf numFmtId="3" fontId="0" fillId="2" borderId="5" xfId="0" applyNumberFormat="1" applyFill="1" applyBorder="1" applyAlignment="1" applyProtection="1">
      <alignment horizontal="center"/>
      <protection locked="0"/>
    </xf>
    <xf numFmtId="3" fontId="0" fillId="2" borderId="3" xfId="0" applyNumberFormat="1" applyFill="1" applyBorder="1" applyAlignment="1" applyProtection="1">
      <alignment horizontal="center"/>
      <protection locked="0"/>
    </xf>
    <xf numFmtId="3" fontId="0" fillId="2" borderId="5" xfId="0" applyNumberFormat="1" applyFill="1" applyBorder="1" applyProtection="1">
      <protection locked="0"/>
    </xf>
    <xf numFmtId="164" fontId="0" fillId="2" borderId="3" xfId="1" applyFont="1" applyFill="1" applyBorder="1" applyProtection="1">
      <protection locked="0"/>
    </xf>
    <xf numFmtId="164" fontId="4" fillId="0" borderId="0" xfId="0" applyNumberFormat="1" applyFont="1" applyAlignment="1">
      <alignment horizontal="center" vertical="center"/>
    </xf>
    <xf numFmtId="0" fontId="0" fillId="0" borderId="9" xfId="0" applyBorder="1"/>
    <xf numFmtId="44" fontId="0" fillId="0" borderId="0" xfId="0" applyNumberFormat="1" applyBorder="1"/>
    <xf numFmtId="44" fontId="0" fillId="0" borderId="10" xfId="0" applyNumberFormat="1" applyBorder="1"/>
    <xf numFmtId="0" fontId="0" fillId="0" borderId="11" xfId="0" applyBorder="1"/>
    <xf numFmtId="44" fontId="0" fillId="0" borderId="12" xfId="0" applyNumberFormat="1" applyBorder="1"/>
    <xf numFmtId="44" fontId="0" fillId="0" borderId="8" xfId="0" applyNumberFormat="1" applyBorder="1"/>
    <xf numFmtId="164" fontId="0" fillId="0" borderId="9" xfId="1" applyFont="1" applyBorder="1"/>
    <xf numFmtId="164" fontId="0" fillId="0" borderId="0" xfId="0" applyNumberFormat="1" applyBorder="1"/>
    <xf numFmtId="164" fontId="0" fillId="0" borderId="10" xfId="0" applyNumberFormat="1" applyBorder="1"/>
    <xf numFmtId="164" fontId="0" fillId="0" borderId="11" xfId="1" applyFont="1" applyBorder="1"/>
    <xf numFmtId="164" fontId="0" fillId="0" borderId="12" xfId="0" applyNumberFormat="1" applyBorder="1"/>
    <xf numFmtId="164" fontId="0" fillId="0" borderId="8" xfId="0" applyNumberFormat="1" applyBorder="1"/>
    <xf numFmtId="164" fontId="0" fillId="0" borderId="0" xfId="1" applyFont="1" applyBorder="1"/>
    <xf numFmtId="164" fontId="0" fillId="0" borderId="12" xfId="1" applyFont="1" applyBorder="1"/>
    <xf numFmtId="0" fontId="0" fillId="0" borderId="0" xfId="0" applyBorder="1"/>
    <xf numFmtId="9" fontId="0" fillId="0" borderId="10" xfId="2" applyFont="1" applyBorder="1"/>
    <xf numFmtId="0" fontId="0" fillId="0" borderId="12" xfId="0" applyBorder="1"/>
    <xf numFmtId="9" fontId="0" fillId="0" borderId="8" xfId="2" applyFont="1" applyBorder="1"/>
    <xf numFmtId="0" fontId="0" fillId="0" borderId="16" xfId="0" applyBorder="1"/>
    <xf numFmtId="0" fontId="0" fillId="0" borderId="6" xfId="0" applyBorder="1" applyAlignment="1">
      <alignment horizontal="right"/>
    </xf>
    <xf numFmtId="0" fontId="0" fillId="0" borderId="16" xfId="0" applyBorder="1" applyAlignment="1">
      <alignment horizontal="right" textRotation="135"/>
    </xf>
    <xf numFmtId="0" fontId="0" fillId="0" borderId="17" xfId="0" applyBorder="1" applyAlignment="1">
      <alignment horizontal="right" textRotation="135"/>
    </xf>
    <xf numFmtId="0" fontId="0" fillId="0" borderId="6" xfId="0" applyBorder="1" applyAlignment="1">
      <alignment horizontal="right" textRotation="135"/>
    </xf>
    <xf numFmtId="0" fontId="0" fillId="0" borderId="16" xfId="0" applyFill="1" applyBorder="1" applyAlignment="1">
      <alignment horizontal="right" textRotation="135"/>
    </xf>
    <xf numFmtId="0" fontId="0" fillId="0" borderId="1" xfId="0" applyFill="1" applyBorder="1" applyAlignment="1">
      <alignment horizontal="right" textRotation="135"/>
    </xf>
    <xf numFmtId="0" fontId="0" fillId="0" borderId="0" xfId="0" applyBorder="1" applyAlignment="1">
      <alignment horizontal="center"/>
    </xf>
    <xf numFmtId="0" fontId="0" fillId="0" borderId="12" xfId="0" applyBorder="1" applyAlignment="1">
      <alignment horizontal="center"/>
    </xf>
    <xf numFmtId="44" fontId="0" fillId="0" borderId="13" xfId="0" applyNumberFormat="1" applyBorder="1"/>
    <xf numFmtId="44" fontId="0" fillId="0" borderId="14" xfId="0" applyNumberFormat="1" applyBorder="1"/>
    <xf numFmtId="44" fontId="0" fillId="0" borderId="15" xfId="0" applyNumberFormat="1" applyBorder="1"/>
    <xf numFmtId="0" fontId="0" fillId="0" borderId="0" xfId="0" applyNumberFormat="1"/>
  </cellXfs>
  <cellStyles count="3">
    <cellStyle name="Normal" xfId="0" builtinId="0"/>
    <cellStyle name="Procent" xfId="2" builtinId="5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tabSelected="1" workbookViewId="0">
      <selection activeCell="A9" sqref="A9"/>
    </sheetView>
  </sheetViews>
  <sheetFormatPr defaultRowHeight="15" x14ac:dyDescent="0.25"/>
  <cols>
    <col min="1" max="2" width="18.42578125" customWidth="1"/>
    <col min="3" max="5" width="11.42578125" customWidth="1"/>
  </cols>
  <sheetData>
    <row r="1" spans="1:5" x14ac:dyDescent="0.25">
      <c r="A1" t="s">
        <v>2</v>
      </c>
      <c r="B1" s="12">
        <v>100</v>
      </c>
    </row>
    <row r="2" spans="1:5" x14ac:dyDescent="0.25">
      <c r="A2" t="s">
        <v>4</v>
      </c>
      <c r="B2" s="22">
        <v>2500</v>
      </c>
    </row>
    <row r="3" spans="1:5" ht="15.75" thickBot="1" x14ac:dyDescent="0.3">
      <c r="A3" t="s">
        <v>15</v>
      </c>
      <c r="B3" s="23">
        <v>10</v>
      </c>
    </row>
    <row r="4" spans="1:5" x14ac:dyDescent="0.25">
      <c r="A4" t="s">
        <v>9</v>
      </c>
      <c r="B4" s="2">
        <f>Beregninger!B4</f>
        <v>0</v>
      </c>
    </row>
    <row r="5" spans="1:5" x14ac:dyDescent="0.25">
      <c r="A5" t="s">
        <v>1</v>
      </c>
      <c r="B5">
        <f>Beregninger!B5</f>
        <v>0</v>
      </c>
    </row>
    <row r="6" spans="1:5" x14ac:dyDescent="0.25">
      <c r="A6" t="s">
        <v>3</v>
      </c>
      <c r="B6">
        <f>Beregninger!B6</f>
        <v>0</v>
      </c>
    </row>
    <row r="7" spans="1:5" ht="15.75" thickBot="1" x14ac:dyDescent="0.3"/>
    <row r="8" spans="1:5" ht="19.5" thickBot="1" x14ac:dyDescent="0.35">
      <c r="A8" s="4" t="s">
        <v>0</v>
      </c>
      <c r="B8" s="5" t="s">
        <v>5</v>
      </c>
      <c r="C8" s="5" t="s">
        <v>6</v>
      </c>
      <c r="D8" s="11" t="s">
        <v>14</v>
      </c>
      <c r="E8" s="11" t="s">
        <v>7</v>
      </c>
    </row>
    <row r="9" spans="1:5" x14ac:dyDescent="0.25">
      <c r="A9" s="14"/>
      <c r="B9" s="19"/>
      <c r="C9" s="6" t="str">
        <f>IF(B9="","",RANK(B9,$B$9:$B$18))</f>
        <v/>
      </c>
      <c r="D9" s="16" t="str">
        <f>IF(Beregninger!E9=0,"",Beregninger!E9)</f>
        <v/>
      </c>
      <c r="E9" s="17" t="str">
        <f>IF(Beregninger!S9=0,"",Beregninger!S9)</f>
        <v/>
      </c>
    </row>
    <row r="10" spans="1:5" x14ac:dyDescent="0.25">
      <c r="A10" s="15"/>
      <c r="B10" s="20"/>
      <c r="C10" s="7" t="str">
        <f t="shared" ref="C10:C18" si="0">IF(B10="","",RANK(B10,$B$9:$B$18))</f>
        <v/>
      </c>
      <c r="D10" s="16" t="str">
        <f>IF(Beregninger!E10=0,"",Beregninger!E10)</f>
        <v/>
      </c>
      <c r="E10" s="17" t="str">
        <f>IF(Beregninger!S10=0,"",Beregninger!S10)</f>
        <v/>
      </c>
    </row>
    <row r="11" spans="1:5" x14ac:dyDescent="0.25">
      <c r="A11" s="15"/>
      <c r="B11" s="20"/>
      <c r="C11" s="7" t="str">
        <f t="shared" si="0"/>
        <v/>
      </c>
      <c r="D11" s="16" t="str">
        <f>IF(Beregninger!E11=0,"",Beregninger!E11)</f>
        <v/>
      </c>
      <c r="E11" s="17" t="str">
        <f>IF(Beregninger!S11=0,"",Beregninger!S11)</f>
        <v/>
      </c>
    </row>
    <row r="12" spans="1:5" x14ac:dyDescent="0.25">
      <c r="A12" s="15"/>
      <c r="B12" s="20"/>
      <c r="C12" s="7" t="str">
        <f t="shared" si="0"/>
        <v/>
      </c>
      <c r="D12" s="16" t="str">
        <f>IF(Beregninger!E12=0,"",Beregninger!E12)</f>
        <v/>
      </c>
      <c r="E12" s="17" t="str">
        <f>IF(Beregninger!S12=0,"",Beregninger!S12)</f>
        <v/>
      </c>
    </row>
    <row r="13" spans="1:5" x14ac:dyDescent="0.25">
      <c r="A13" s="15"/>
      <c r="B13" s="20"/>
      <c r="C13" s="7" t="str">
        <f t="shared" si="0"/>
        <v/>
      </c>
      <c r="D13" s="16" t="str">
        <f>IF(Beregninger!E13=0,"",Beregninger!E13)</f>
        <v/>
      </c>
      <c r="E13" s="17" t="str">
        <f>IF(Beregninger!S13=0,"",Beregninger!S13)</f>
        <v/>
      </c>
    </row>
    <row r="14" spans="1:5" x14ac:dyDescent="0.25">
      <c r="A14" s="15"/>
      <c r="B14" s="20"/>
      <c r="C14" s="7" t="str">
        <f t="shared" si="0"/>
        <v/>
      </c>
      <c r="D14" s="16" t="str">
        <f>IF(Beregninger!E14=0,"",Beregninger!E14)</f>
        <v/>
      </c>
      <c r="E14" s="17" t="str">
        <f>IF(Beregninger!S14=0,"",Beregninger!S14)</f>
        <v/>
      </c>
    </row>
    <row r="15" spans="1:5" x14ac:dyDescent="0.25">
      <c r="A15" s="15"/>
      <c r="B15" s="20"/>
      <c r="C15" s="7" t="str">
        <f t="shared" si="0"/>
        <v/>
      </c>
      <c r="D15" s="16" t="str">
        <f>IF(Beregninger!E15=0,"",Beregninger!E15)</f>
        <v/>
      </c>
      <c r="E15" s="17" t="str">
        <f>IF(Beregninger!S15=0,"",Beregninger!S15)</f>
        <v/>
      </c>
    </row>
    <row r="16" spans="1:5" x14ac:dyDescent="0.25">
      <c r="A16" s="15"/>
      <c r="B16" s="20"/>
      <c r="C16" s="7" t="str">
        <f t="shared" si="0"/>
        <v/>
      </c>
      <c r="D16" s="16" t="str">
        <f>IF(Beregninger!E16=0,"",Beregninger!E16)</f>
        <v/>
      </c>
      <c r="E16" s="17" t="str">
        <f>IF(Beregninger!S16=0,"",Beregninger!S16)</f>
        <v/>
      </c>
    </row>
    <row r="17" spans="1:5" x14ac:dyDescent="0.25">
      <c r="A17" s="15"/>
      <c r="B17" s="20"/>
      <c r="C17" s="7" t="str">
        <f t="shared" si="0"/>
        <v/>
      </c>
      <c r="D17" s="16" t="str">
        <f>IF(Beregninger!E17=0,"",Beregninger!E17)</f>
        <v/>
      </c>
      <c r="E17" s="17" t="str">
        <f>IF(Beregninger!S17=0,"",Beregninger!S17)</f>
        <v/>
      </c>
    </row>
    <row r="18" spans="1:5" ht="15.75" thickBot="1" x14ac:dyDescent="0.3">
      <c r="A18" s="13"/>
      <c r="B18" s="21"/>
      <c r="C18" s="8" t="str">
        <f t="shared" si="0"/>
        <v/>
      </c>
      <c r="D18" s="18" t="str">
        <f>IF(Beregninger!E18=0,"",Beregninger!E18)</f>
        <v/>
      </c>
      <c r="E18" s="17" t="str">
        <f>IF(Beregninger!S18=0,"",Beregninger!S18)</f>
        <v/>
      </c>
    </row>
    <row r="19" spans="1:5" ht="26.25" x14ac:dyDescent="0.4">
      <c r="A19" s="10" t="str">
        <f>IF(B3=0,"",IF(B1/B3=ROUND(B1/B3,0),"","Du skal vælge at afrunde til en værdi der går op i indskudet"))</f>
        <v/>
      </c>
    </row>
    <row r="20" spans="1:5" ht="26.25" x14ac:dyDescent="0.4">
      <c r="A20" s="9" t="str">
        <f>IF(A21="",Beregninger!B19,"")</f>
        <v/>
      </c>
    </row>
    <row r="21" spans="1:5" ht="26.25" x14ac:dyDescent="0.4">
      <c r="A21" s="9" t="str">
        <f>Beregninger!D19</f>
        <v/>
      </c>
    </row>
    <row r="22" spans="1:5" ht="26.25" x14ac:dyDescent="0.4">
      <c r="A22" s="10"/>
    </row>
  </sheetData>
  <sheetProtection sheet="1" objects="1" scenarios="1" selectLockedCells="1"/>
  <dataValidations count="1">
    <dataValidation type="decimal" allowBlank="1" showInputMessage="1" showErrorMessage="1" errorTitle="Stop fjols..." error="Der har lige stået at det er maksimalt 5% af indskudet" promptTitle="Afrund til:" prompt="Denne værdi skal være mindst 5% af indskudet" sqref="B3">
      <formula1>0.25</formula1>
      <formula2>B1/5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"/>
  <sheetViews>
    <sheetView workbookViewId="0">
      <selection activeCell="B1" sqref="B1"/>
    </sheetView>
  </sheetViews>
  <sheetFormatPr defaultRowHeight="15" x14ac:dyDescent="0.25"/>
  <cols>
    <col min="1" max="1" width="15.140625" bestFit="1" customWidth="1"/>
    <col min="2" max="2" width="11.7109375" bestFit="1" customWidth="1"/>
    <col min="3" max="5" width="6.85546875" customWidth="1"/>
    <col min="6" max="19" width="12" customWidth="1"/>
  </cols>
  <sheetData>
    <row r="1" spans="1:19" x14ac:dyDescent="0.25">
      <c r="A1" t="s">
        <v>2</v>
      </c>
      <c r="B1" s="2">
        <f>Resume!B1</f>
        <v>100</v>
      </c>
    </row>
    <row r="2" spans="1:19" x14ac:dyDescent="0.25">
      <c r="A2" t="s">
        <v>4</v>
      </c>
      <c r="B2">
        <f>Resume!B2</f>
        <v>2500</v>
      </c>
    </row>
    <row r="3" spans="1:19" x14ac:dyDescent="0.25">
      <c r="A3" t="str">
        <f>Resume!A3</f>
        <v>Afrund til:</v>
      </c>
      <c r="B3">
        <f>Resume!B3</f>
        <v>10</v>
      </c>
    </row>
    <row r="4" spans="1:19" x14ac:dyDescent="0.25">
      <c r="A4" t="s">
        <v>9</v>
      </c>
      <c r="B4" s="2">
        <f>B5*B1</f>
        <v>0</v>
      </c>
    </row>
    <row r="5" spans="1:19" x14ac:dyDescent="0.25">
      <c r="A5" t="s">
        <v>1</v>
      </c>
      <c r="B5">
        <f>10-COUNTIF(A9:A18,"")</f>
        <v>0</v>
      </c>
    </row>
    <row r="6" spans="1:19" x14ac:dyDescent="0.25">
      <c r="A6" t="s">
        <v>3</v>
      </c>
      <c r="B6">
        <f>ROUNDDOWN(B5/2,0)</f>
        <v>0</v>
      </c>
    </row>
    <row r="7" spans="1:19" ht="15.75" thickBot="1" x14ac:dyDescent="0.3"/>
    <row r="8" spans="1:19" ht="89.25" thickBot="1" x14ac:dyDescent="0.3">
      <c r="A8" s="43" t="s">
        <v>0</v>
      </c>
      <c r="B8" s="46" t="s">
        <v>5</v>
      </c>
      <c r="C8" s="46" t="s">
        <v>6</v>
      </c>
      <c r="D8" s="46" t="s">
        <v>7</v>
      </c>
      <c r="E8" s="44"/>
      <c r="F8" s="46" t="s">
        <v>11</v>
      </c>
      <c r="G8" s="46" t="s">
        <v>10</v>
      </c>
      <c r="H8" s="46" t="s">
        <v>12</v>
      </c>
      <c r="I8" s="47" t="s">
        <v>16</v>
      </c>
      <c r="J8" s="45" t="s">
        <v>8</v>
      </c>
      <c r="K8" s="46" t="s">
        <v>13</v>
      </c>
      <c r="L8" s="47" t="s">
        <v>17</v>
      </c>
      <c r="M8" s="45"/>
      <c r="N8" s="46" t="s">
        <v>13</v>
      </c>
      <c r="O8" s="47" t="s">
        <v>18</v>
      </c>
      <c r="P8" s="48" t="s">
        <v>13</v>
      </c>
      <c r="Q8" s="47" t="s">
        <v>19</v>
      </c>
      <c r="S8" s="49" t="s">
        <v>20</v>
      </c>
    </row>
    <row r="9" spans="1:19" x14ac:dyDescent="0.25">
      <c r="A9" s="25" t="str">
        <f>IF(Resume!A9="","",Resume!A9)</f>
        <v/>
      </c>
      <c r="B9" s="39" t="str">
        <f>IF(Resume!B9="","",Resume!B9)</f>
        <v/>
      </c>
      <c r="C9" s="50" t="str">
        <f>IF(B9="","",RANK(B9,$B$9:$B$18))</f>
        <v/>
      </c>
      <c r="D9" s="50" t="str">
        <f>IF(B9&lt;&gt;"","Ja","Nej")</f>
        <v>Nej</v>
      </c>
      <c r="E9" s="40">
        <f>IF(B9="",0,B9/SUM($B$9:$B$18))</f>
        <v>0</v>
      </c>
      <c r="F9" s="31">
        <f>IF(D9="Ja",$B$1,0)</f>
        <v>0</v>
      </c>
      <c r="G9" s="37">
        <f>E9*($B$4-SUM($F$9:$F$18))</f>
        <v>0</v>
      </c>
      <c r="H9" s="32">
        <f>F9+G9</f>
        <v>0</v>
      </c>
      <c r="I9" s="33">
        <f>IF($B$3=0,0,ROUND(H9/$B$3,0)*$B$3)</f>
        <v>0</v>
      </c>
      <c r="J9" s="31" t="str">
        <f>IF(D9="ja",(I9-H9),"")</f>
        <v/>
      </c>
      <c r="K9" s="32">
        <f>IF($B$4=SUM($I$9:$I$18),0,IF($B$4&lt;SUM($I$9:$I$18),IF(J9=MAX($J$9:$J$18),-$B$3,0),IF(J9=MIN($J$9:$J$18),$B$3,0)))</f>
        <v>0</v>
      </c>
      <c r="L9" s="33">
        <f>K9+I9</f>
        <v>0</v>
      </c>
      <c r="M9" s="25">
        <f>IF(K9=0,0,B9)</f>
        <v>0</v>
      </c>
      <c r="N9" s="26">
        <f>IF($B$4=SUM($I$9:$I$18),0,IF($B$4&lt;SUM($I$9:$I$18),IF(M9=MAX($M$9:$M$18),-$B$3,0),IF(M9=MAX($M$9:$M$18),$B$3,0)))</f>
        <v>0</v>
      </c>
      <c r="O9" s="27">
        <f>I9+N9</f>
        <v>0</v>
      </c>
      <c r="P9" s="26">
        <f t="shared" ref="P9:P18" si="0">IF($B$4=SUM($I$9:$I$18),0,IF(M9=0,0,-(SUM($I$9:$I$18)-$B$4)/(10-COUNTIF($M$9:$M$18,0))))</f>
        <v>0</v>
      </c>
      <c r="Q9" s="27">
        <f>I9+P9</f>
        <v>0</v>
      </c>
      <c r="S9" s="52">
        <f>IF($I$19="OK",I9,IF($L$19="OK",L9,IF($O$19="OK",O9,IF($Q$19="OK",Q9,"SHIT"))))</f>
        <v>0</v>
      </c>
    </row>
    <row r="10" spans="1:19" x14ac:dyDescent="0.25">
      <c r="A10" s="25" t="str">
        <f>IF(Resume!A10="","",Resume!A10)</f>
        <v/>
      </c>
      <c r="B10" s="39" t="str">
        <f>IF(Resume!B10="","",Resume!B10)</f>
        <v/>
      </c>
      <c r="C10" s="50" t="str">
        <f t="shared" ref="C10:C18" si="1">IF(B10="","",RANK(B10,$B$9:$B$18))</f>
        <v/>
      </c>
      <c r="D10" s="50" t="str">
        <f t="shared" ref="D10:D18" si="2">IF(B10&lt;&gt;"","Ja","Nej")</f>
        <v>Nej</v>
      </c>
      <c r="E10" s="40">
        <f t="shared" ref="E10:E18" si="3">IF(B10="",0,B10/SUM($B$9:$B$18))</f>
        <v>0</v>
      </c>
      <c r="F10" s="31">
        <f>IF(D10="Ja",$B$1,0)</f>
        <v>0</v>
      </c>
      <c r="G10" s="37">
        <f>E10*($B$4-SUM($F$9:$F$18))</f>
        <v>0</v>
      </c>
      <c r="H10" s="32">
        <f>F10+G10</f>
        <v>0</v>
      </c>
      <c r="I10" s="33">
        <f t="shared" ref="I10:I18" si="4">IF($B$3=0,0,ROUND(H10/$B$3,0)*$B$3)</f>
        <v>0</v>
      </c>
      <c r="J10" s="31" t="str">
        <f>IF(D10="ja",(I10-H10),"")</f>
        <v/>
      </c>
      <c r="K10" s="32">
        <f>IF($B$4=SUM($I$9:$I$18),0,IF($B$4&lt;SUM($I$9:$I$18),IF(J10=MAX($J$9:$J$18),-$B$3,0),IF(J10=MIN($J$9:$J$18),$B$3,0)))</f>
        <v>0</v>
      </c>
      <c r="L10" s="33">
        <f t="shared" ref="L10:L18" si="5">K10+I10</f>
        <v>0</v>
      </c>
      <c r="M10" s="25">
        <f>IF(K10=0,0,B10)</f>
        <v>0</v>
      </c>
      <c r="N10" s="26">
        <f t="shared" ref="N10:N18" si="6">IF($B$4=SUM($I$9:$I$18),0,IF($B$4&lt;SUM($I$9:$I$18),IF(M10=MAX($M$9:$M$18),-$B$3,0),IF(M10=MAX($M$9:$M$18),$B$3,0)))</f>
        <v>0</v>
      </c>
      <c r="O10" s="27">
        <f t="shared" ref="O10:O18" si="7">I10+N10</f>
        <v>0</v>
      </c>
      <c r="P10" s="26">
        <f>IF($B$4=SUM($I$9:$I$18),0,IF(M10=0,0,-(SUM($I$9:$I$18)-$B$4)/(10-COUNTIF($M$9:$M$18,0))))</f>
        <v>0</v>
      </c>
      <c r="Q10" s="27">
        <f t="shared" ref="Q10:Q18" si="8">I10+P10</f>
        <v>0</v>
      </c>
      <c r="S10" s="53">
        <f t="shared" ref="S10:S18" si="9">IF($I$19="OK",I10,IF($L$19="OK",L10,IF($O$19="OK",O10,IF($Q$19="OK",Q10,"SHIT"))))</f>
        <v>0</v>
      </c>
    </row>
    <row r="11" spans="1:19" x14ac:dyDescent="0.25">
      <c r="A11" s="25" t="str">
        <f>IF(Resume!A11="","",Resume!A11)</f>
        <v/>
      </c>
      <c r="B11" s="39" t="str">
        <f>IF(Resume!B11="","",Resume!B11)</f>
        <v/>
      </c>
      <c r="C11" s="50" t="str">
        <f t="shared" si="1"/>
        <v/>
      </c>
      <c r="D11" s="50" t="str">
        <f t="shared" si="2"/>
        <v>Nej</v>
      </c>
      <c r="E11" s="40">
        <f t="shared" si="3"/>
        <v>0</v>
      </c>
      <c r="F11" s="31">
        <f>IF(D11="Ja",$B$1,0)</f>
        <v>0</v>
      </c>
      <c r="G11" s="37">
        <f>E11*($B$4-SUM($F$9:$F$18))</f>
        <v>0</v>
      </c>
      <c r="H11" s="32">
        <f>F11+G11</f>
        <v>0</v>
      </c>
      <c r="I11" s="33">
        <f t="shared" si="4"/>
        <v>0</v>
      </c>
      <c r="J11" s="31" t="str">
        <f>IF(D11="ja",(I11-H11),"")</f>
        <v/>
      </c>
      <c r="K11" s="32">
        <f>IF($B$4=SUM($I$9:$I$18),0,IF($B$4&lt;SUM($I$9:$I$18),IF(J11=MAX($J$9:$J$18),-$B$3,0),IF(J11=MIN($J$9:$J$18),$B$3,0)))</f>
        <v>0</v>
      </c>
      <c r="L11" s="33">
        <f t="shared" si="5"/>
        <v>0</v>
      </c>
      <c r="M11" s="25">
        <f>IF(K11=0,0,B11)</f>
        <v>0</v>
      </c>
      <c r="N11" s="26">
        <f t="shared" si="6"/>
        <v>0</v>
      </c>
      <c r="O11" s="27">
        <f t="shared" si="7"/>
        <v>0</v>
      </c>
      <c r="P11" s="26">
        <f t="shared" si="0"/>
        <v>0</v>
      </c>
      <c r="Q11" s="27">
        <f t="shared" si="8"/>
        <v>0</v>
      </c>
      <c r="S11" s="53">
        <f t="shared" si="9"/>
        <v>0</v>
      </c>
    </row>
    <row r="12" spans="1:19" x14ac:dyDescent="0.25">
      <c r="A12" s="25" t="str">
        <f>IF(Resume!A12="","",Resume!A12)</f>
        <v/>
      </c>
      <c r="B12" s="39" t="str">
        <f>IF(Resume!B12="","",Resume!B12)</f>
        <v/>
      </c>
      <c r="C12" s="50" t="str">
        <f t="shared" si="1"/>
        <v/>
      </c>
      <c r="D12" s="50" t="str">
        <f t="shared" si="2"/>
        <v>Nej</v>
      </c>
      <c r="E12" s="40">
        <f t="shared" si="3"/>
        <v>0</v>
      </c>
      <c r="F12" s="31">
        <f>IF(D12="Ja",$B$1,0)</f>
        <v>0</v>
      </c>
      <c r="G12" s="37">
        <f>E12*($B$4-SUM($F$9:$F$18))</f>
        <v>0</v>
      </c>
      <c r="H12" s="32">
        <f>F12+G12</f>
        <v>0</v>
      </c>
      <c r="I12" s="33">
        <f t="shared" si="4"/>
        <v>0</v>
      </c>
      <c r="J12" s="31" t="str">
        <f>IF(D12="ja",(I12-H12),"")</f>
        <v/>
      </c>
      <c r="K12" s="32">
        <f>IF($B$4=SUM($I$9:$I$18),0,IF($B$4&lt;SUM($I$9:$I$18),IF(J12=MAX($J$9:$J$18),-$B$3,0),IF(J12=MIN($J$9:$J$18),$B$3,0)))</f>
        <v>0</v>
      </c>
      <c r="L12" s="33">
        <f t="shared" si="5"/>
        <v>0</v>
      </c>
      <c r="M12" s="25">
        <f>IF(K12=0,0,B12)</f>
        <v>0</v>
      </c>
      <c r="N12" s="26">
        <f t="shared" si="6"/>
        <v>0</v>
      </c>
      <c r="O12" s="27">
        <f t="shared" si="7"/>
        <v>0</v>
      </c>
      <c r="P12" s="26">
        <f t="shared" si="0"/>
        <v>0</v>
      </c>
      <c r="Q12" s="27">
        <f t="shared" si="8"/>
        <v>0</v>
      </c>
      <c r="S12" s="53">
        <f t="shared" si="9"/>
        <v>0</v>
      </c>
    </row>
    <row r="13" spans="1:19" x14ac:dyDescent="0.25">
      <c r="A13" s="25" t="str">
        <f>IF(Resume!A13="","",Resume!A13)</f>
        <v/>
      </c>
      <c r="B13" s="39" t="str">
        <f>IF(Resume!B13="","",Resume!B13)</f>
        <v/>
      </c>
      <c r="C13" s="50" t="str">
        <f t="shared" si="1"/>
        <v/>
      </c>
      <c r="D13" s="50" t="str">
        <f t="shared" si="2"/>
        <v>Nej</v>
      </c>
      <c r="E13" s="40">
        <f t="shared" si="3"/>
        <v>0</v>
      </c>
      <c r="F13" s="31">
        <f>IF(D13="Ja",$B$1,0)</f>
        <v>0</v>
      </c>
      <c r="G13" s="37">
        <f>E13*($B$4-SUM($F$9:$F$18))</f>
        <v>0</v>
      </c>
      <c r="H13" s="32">
        <f>F13+G13</f>
        <v>0</v>
      </c>
      <c r="I13" s="33">
        <f t="shared" si="4"/>
        <v>0</v>
      </c>
      <c r="J13" s="31" t="str">
        <f>IF(D13="ja",(I13-H13),"")</f>
        <v/>
      </c>
      <c r="K13" s="32">
        <f>IF($B$4=SUM($I$9:$I$18),0,IF($B$4&lt;SUM($I$9:$I$18),IF(J13=MAX($J$9:$J$18),-$B$3,0),IF(J13=MIN($J$9:$J$18),$B$3,0)))</f>
        <v>0</v>
      </c>
      <c r="L13" s="33">
        <f t="shared" si="5"/>
        <v>0</v>
      </c>
      <c r="M13" s="25">
        <f>IF(K13=0,0,B13)</f>
        <v>0</v>
      </c>
      <c r="N13" s="26">
        <f t="shared" si="6"/>
        <v>0</v>
      </c>
      <c r="O13" s="27">
        <f t="shared" si="7"/>
        <v>0</v>
      </c>
      <c r="P13" s="26">
        <f t="shared" si="0"/>
        <v>0</v>
      </c>
      <c r="Q13" s="27">
        <f t="shared" si="8"/>
        <v>0</v>
      </c>
      <c r="S13" s="53">
        <f t="shared" si="9"/>
        <v>0</v>
      </c>
    </row>
    <row r="14" spans="1:19" x14ac:dyDescent="0.25">
      <c r="A14" s="25" t="str">
        <f>IF(Resume!A14="","",Resume!A14)</f>
        <v/>
      </c>
      <c r="B14" s="39" t="str">
        <f>IF(Resume!B14="","",Resume!B14)</f>
        <v/>
      </c>
      <c r="C14" s="50" t="str">
        <f t="shared" si="1"/>
        <v/>
      </c>
      <c r="D14" s="50" t="str">
        <f t="shared" si="2"/>
        <v>Nej</v>
      </c>
      <c r="E14" s="40">
        <f t="shared" si="3"/>
        <v>0</v>
      </c>
      <c r="F14" s="31">
        <f>IF(D14="Ja",$B$1,0)</f>
        <v>0</v>
      </c>
      <c r="G14" s="37">
        <f>E14*($B$4-SUM($F$9:$F$18))</f>
        <v>0</v>
      </c>
      <c r="H14" s="32">
        <f>F14+G14</f>
        <v>0</v>
      </c>
      <c r="I14" s="33">
        <f t="shared" si="4"/>
        <v>0</v>
      </c>
      <c r="J14" s="31" t="str">
        <f>IF(D14="ja",(I14-H14),"")</f>
        <v/>
      </c>
      <c r="K14" s="32">
        <f>IF($B$4=SUM($I$9:$I$18),0,IF($B$4&lt;SUM($I$9:$I$18),IF(J14=MAX($J$9:$J$18),-$B$3,0),IF(J14=MIN($J$9:$J$18),$B$3,0)))</f>
        <v>0</v>
      </c>
      <c r="L14" s="33">
        <f t="shared" si="5"/>
        <v>0</v>
      </c>
      <c r="M14" s="25">
        <f>IF(K14=0,0,B14)</f>
        <v>0</v>
      </c>
      <c r="N14" s="26">
        <f t="shared" si="6"/>
        <v>0</v>
      </c>
      <c r="O14" s="27">
        <f t="shared" si="7"/>
        <v>0</v>
      </c>
      <c r="P14" s="26">
        <f t="shared" si="0"/>
        <v>0</v>
      </c>
      <c r="Q14" s="27">
        <f t="shared" si="8"/>
        <v>0</v>
      </c>
      <c r="S14" s="53">
        <f t="shared" si="9"/>
        <v>0</v>
      </c>
    </row>
    <row r="15" spans="1:19" x14ac:dyDescent="0.25">
      <c r="A15" s="25" t="str">
        <f>IF(Resume!A15="","",Resume!A15)</f>
        <v/>
      </c>
      <c r="B15" s="39" t="str">
        <f>IF(Resume!B15="","",Resume!B15)</f>
        <v/>
      </c>
      <c r="C15" s="50" t="str">
        <f t="shared" si="1"/>
        <v/>
      </c>
      <c r="D15" s="50" t="str">
        <f t="shared" si="2"/>
        <v>Nej</v>
      </c>
      <c r="E15" s="40">
        <f t="shared" si="3"/>
        <v>0</v>
      </c>
      <c r="F15" s="31">
        <f>IF(D15="Ja",$B$1,0)</f>
        <v>0</v>
      </c>
      <c r="G15" s="37">
        <f>E15*($B$4-SUM($F$9:$F$18))</f>
        <v>0</v>
      </c>
      <c r="H15" s="32">
        <f>F15+G15</f>
        <v>0</v>
      </c>
      <c r="I15" s="33">
        <f t="shared" si="4"/>
        <v>0</v>
      </c>
      <c r="J15" s="31" t="str">
        <f>IF(D15="ja",(I15-H15),"")</f>
        <v/>
      </c>
      <c r="K15" s="32">
        <f>IF($B$4=SUM($I$9:$I$18),0,IF($B$4&lt;SUM($I$9:$I$18),IF(J15=MAX($J$9:$J$18),-$B$3,0),IF(J15=MIN($J$9:$J$18),$B$3,0)))</f>
        <v>0</v>
      </c>
      <c r="L15" s="33">
        <f t="shared" si="5"/>
        <v>0</v>
      </c>
      <c r="M15" s="25">
        <f>IF(K15=0,0,B15)</f>
        <v>0</v>
      </c>
      <c r="N15" s="26">
        <f t="shared" si="6"/>
        <v>0</v>
      </c>
      <c r="O15" s="27">
        <f t="shared" si="7"/>
        <v>0</v>
      </c>
      <c r="P15" s="26">
        <f t="shared" si="0"/>
        <v>0</v>
      </c>
      <c r="Q15" s="27">
        <f t="shared" si="8"/>
        <v>0</v>
      </c>
      <c r="S15" s="53">
        <f t="shared" si="9"/>
        <v>0</v>
      </c>
    </row>
    <row r="16" spans="1:19" x14ac:dyDescent="0.25">
      <c r="A16" s="25" t="str">
        <f>IF(Resume!A16="","",Resume!A16)</f>
        <v/>
      </c>
      <c r="B16" s="39" t="str">
        <f>IF(Resume!B16="","",Resume!B16)</f>
        <v/>
      </c>
      <c r="C16" s="50" t="str">
        <f t="shared" si="1"/>
        <v/>
      </c>
      <c r="D16" s="50" t="str">
        <f t="shared" si="2"/>
        <v>Nej</v>
      </c>
      <c r="E16" s="40">
        <f t="shared" si="3"/>
        <v>0</v>
      </c>
      <c r="F16" s="31">
        <f>IF(D16="Ja",$B$1,0)</f>
        <v>0</v>
      </c>
      <c r="G16" s="37">
        <f>E16*($B$4-SUM($F$9:$F$18))</f>
        <v>0</v>
      </c>
      <c r="H16" s="32">
        <f>F16+G16</f>
        <v>0</v>
      </c>
      <c r="I16" s="33">
        <f t="shared" si="4"/>
        <v>0</v>
      </c>
      <c r="J16" s="31" t="str">
        <f>IF(D16="ja",(I16-H16),"")</f>
        <v/>
      </c>
      <c r="K16" s="32">
        <f>IF($B$4=SUM($I$9:$I$18),0,IF($B$4&lt;SUM($I$9:$I$18),IF(J16=MAX($J$9:$J$18),-$B$3,0),IF(J16=MIN($J$9:$J$18),$B$3,0)))</f>
        <v>0</v>
      </c>
      <c r="L16" s="33">
        <f t="shared" si="5"/>
        <v>0</v>
      </c>
      <c r="M16" s="25">
        <f>IF(K16=0,0,B16)</f>
        <v>0</v>
      </c>
      <c r="N16" s="26">
        <f t="shared" si="6"/>
        <v>0</v>
      </c>
      <c r="O16" s="27">
        <f t="shared" si="7"/>
        <v>0</v>
      </c>
      <c r="P16" s="26">
        <f t="shared" si="0"/>
        <v>0</v>
      </c>
      <c r="Q16" s="27">
        <f t="shared" si="8"/>
        <v>0</v>
      </c>
      <c r="S16" s="53">
        <f t="shared" si="9"/>
        <v>0</v>
      </c>
    </row>
    <row r="17" spans="1:19" x14ac:dyDescent="0.25">
      <c r="A17" s="25" t="str">
        <f>IF(Resume!A17="","",Resume!A17)</f>
        <v/>
      </c>
      <c r="B17" s="39" t="str">
        <f>IF(Resume!B17="","",Resume!B17)</f>
        <v/>
      </c>
      <c r="C17" s="50" t="str">
        <f t="shared" si="1"/>
        <v/>
      </c>
      <c r="D17" s="50" t="str">
        <f t="shared" si="2"/>
        <v>Nej</v>
      </c>
      <c r="E17" s="40">
        <f t="shared" si="3"/>
        <v>0</v>
      </c>
      <c r="F17" s="31">
        <f>IF(D17="Ja",$B$1,0)</f>
        <v>0</v>
      </c>
      <c r="G17" s="37">
        <f>E17*($B$4-SUM($F$9:$F$18))</f>
        <v>0</v>
      </c>
      <c r="H17" s="32">
        <f>F17+G17</f>
        <v>0</v>
      </c>
      <c r="I17" s="33">
        <f t="shared" si="4"/>
        <v>0</v>
      </c>
      <c r="J17" s="31" t="str">
        <f>IF(D17="ja",(I17-H17),"")</f>
        <v/>
      </c>
      <c r="K17" s="32">
        <f>IF($B$4=SUM($I$9:$I$18),0,IF($B$4&lt;SUM($I$9:$I$18),IF(J17=MAX($J$9:$J$18),-$B$3,0),IF(J17=MIN($J$9:$J$18),$B$3,0)))</f>
        <v>0</v>
      </c>
      <c r="L17" s="33">
        <f t="shared" si="5"/>
        <v>0</v>
      </c>
      <c r="M17" s="25">
        <f>IF(K17=0,0,B17)</f>
        <v>0</v>
      </c>
      <c r="N17" s="26">
        <f t="shared" si="6"/>
        <v>0</v>
      </c>
      <c r="O17" s="27">
        <f t="shared" si="7"/>
        <v>0</v>
      </c>
      <c r="P17" s="26">
        <f t="shared" si="0"/>
        <v>0</v>
      </c>
      <c r="Q17" s="27">
        <f t="shared" si="8"/>
        <v>0</v>
      </c>
      <c r="S17" s="53">
        <f t="shared" si="9"/>
        <v>0</v>
      </c>
    </row>
    <row r="18" spans="1:19" ht="15.75" thickBot="1" x14ac:dyDescent="0.3">
      <c r="A18" s="28" t="str">
        <f>IF(Resume!A18="","",Resume!A18)</f>
        <v/>
      </c>
      <c r="B18" s="41" t="str">
        <f>IF(Resume!B18="","",Resume!B18)</f>
        <v/>
      </c>
      <c r="C18" s="51" t="str">
        <f t="shared" si="1"/>
        <v/>
      </c>
      <c r="D18" s="51" t="str">
        <f t="shared" si="2"/>
        <v>Nej</v>
      </c>
      <c r="E18" s="42">
        <f t="shared" si="3"/>
        <v>0</v>
      </c>
      <c r="F18" s="34">
        <f>IF(D18="Ja",$B$1,0)</f>
        <v>0</v>
      </c>
      <c r="G18" s="38">
        <f>E18*($B$4-SUM($F$9:$F$18))</f>
        <v>0</v>
      </c>
      <c r="H18" s="35">
        <f>F18+G18</f>
        <v>0</v>
      </c>
      <c r="I18" s="36">
        <f t="shared" si="4"/>
        <v>0</v>
      </c>
      <c r="J18" s="34" t="str">
        <f>IF(D18="ja",(I18-H18),"")</f>
        <v/>
      </c>
      <c r="K18" s="35">
        <f>IF($B$4=SUM($I$9:$I$18),0,IF($B$4&lt;SUM($I$9:$I$18),IF(J18=MAX($J$9:$J$18),-$B$3,0),IF(J18=MIN($J$9:$J$18),$B$3,0)))</f>
        <v>0</v>
      </c>
      <c r="L18" s="36">
        <f t="shared" si="5"/>
        <v>0</v>
      </c>
      <c r="M18" s="28">
        <f>IF(K18=0,0,B18)</f>
        <v>0</v>
      </c>
      <c r="N18" s="29">
        <f t="shared" si="6"/>
        <v>0</v>
      </c>
      <c r="O18" s="30">
        <f t="shared" si="7"/>
        <v>0</v>
      </c>
      <c r="P18" s="29">
        <f t="shared" si="0"/>
        <v>0</v>
      </c>
      <c r="Q18" s="30">
        <f t="shared" si="8"/>
        <v>0</v>
      </c>
      <c r="S18" s="54">
        <f t="shared" si="9"/>
        <v>0</v>
      </c>
    </row>
    <row r="19" spans="1:19" ht="61.5" x14ac:dyDescent="0.9">
      <c r="B19" s="1" t="str">
        <f>IF(SUM(B9:B18)=B2*B5,"",IF(SUM(B9:B18)&lt;B2*B5,"Der mangler " &amp; B2*B5-SUM(B9:B18) &amp; " jetoner","Der er " &amp; SUM(B9:B18)-B2*B5 &amp; " jetoner for meget"))</f>
        <v/>
      </c>
      <c r="D19" s="1" t="str">
        <f>IF(COUNTIF(D9:D18,"Ja")=B6,"","Antal spiller med jetoner passer ikke")</f>
        <v/>
      </c>
      <c r="F19" s="3"/>
      <c r="G19" s="3"/>
      <c r="I19" s="24" t="str">
        <f>IF(SUM(I9:I18)=$B$4,"OK","Fejl")</f>
        <v>OK</v>
      </c>
      <c r="L19" s="24" t="str">
        <f>IF(SUM(L9:L18)=$B$4,"OK","Fejl")</f>
        <v>OK</v>
      </c>
      <c r="M19" s="3"/>
      <c r="O19" s="24" t="str">
        <f>IF(SUM(O9:O18)=$B$4,"OK","Fejl")</f>
        <v>OK</v>
      </c>
      <c r="Q19" s="24" t="str">
        <f>IF(SUM(Q9:Q18)=$B$4,"OK","Fejl")</f>
        <v>OK</v>
      </c>
    </row>
    <row r="21" spans="1:19" x14ac:dyDescent="0.25"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</row>
  </sheetData>
  <sheetProtection sheet="1" objects="1" scenario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Resume</vt:lpstr>
      <vt:lpstr>Beregninger</vt:lpstr>
    </vt:vector>
  </TitlesOfParts>
  <Company>Køge Handelsskole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Anders Klostermann Hansen</dc:creator>
  <cp:lastModifiedBy>Anders Klostermann Hansen</cp:lastModifiedBy>
  <dcterms:created xsi:type="dcterms:W3CDTF">2013-02-24T12:26:20Z</dcterms:created>
  <dcterms:modified xsi:type="dcterms:W3CDTF">2018-03-24T11:57:35Z</dcterms:modified>
</cp:coreProperties>
</file>